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tellite Parameter Matrix" sheetId="1" state="visible" r:id="rId1"/>
    <sheet name="10-Year TCO Analysi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$#,##0"/>
    <numFmt numFmtId="165" formatCode="0.0"/>
    <numFmt numFmtId="166" formatCode="0.0%"/>
    <numFmt numFmtId="167" formatCode="#,##0.0"/>
    <numFmt numFmtId="168" formatCode="$#,##0.0"/>
    <numFmt numFmtId="169" formatCode="$0.000"/>
  </numFmts>
  <fonts count="9">
    <font>
      <name val="Calibri"/>
      <family val="2"/>
      <color theme="1"/>
      <sz val="11"/>
      <scheme val="minor"/>
    </font>
    <font>
      <name val="Segoe UI"/>
      <b val="1"/>
      <color rgb="001E293B"/>
      <sz val="16"/>
    </font>
    <font>
      <name val="Segoe UI"/>
      <i val="1"/>
      <color rgb="0064748B"/>
      <sz val="11"/>
    </font>
    <font>
      <name val="Segoe UI"/>
      <b val="1"/>
      <color rgb="00FFFFFF"/>
      <sz val="11"/>
    </font>
    <font>
      <name val="Segoe UI"/>
      <b val="1"/>
      <color rgb="00FFFFFF"/>
      <sz val="12"/>
    </font>
    <font>
      <name val="Segoe UI"/>
      <b val="1"/>
      <color rgb="000F172A"/>
      <sz val="10"/>
    </font>
    <font>
      <name val="Segoe UI"/>
      <i val="1"/>
      <color rgb="0064748B"/>
      <sz val="9"/>
    </font>
    <font>
      <name val="Segoe UI"/>
      <color rgb="00334155"/>
      <sz val="10"/>
    </font>
    <font>
      <name val="Segoe UI"/>
      <b val="1"/>
      <color rgb="00065F46"/>
      <sz val="10"/>
    </font>
  </fonts>
  <fills count="10">
    <fill>
      <patternFill/>
    </fill>
    <fill>
      <patternFill patternType="gray125"/>
    </fill>
    <fill>
      <patternFill patternType="solid">
        <fgColor rgb="00334155"/>
        <bgColor rgb="00334155"/>
      </patternFill>
    </fill>
    <fill>
      <patternFill patternType="solid">
        <fgColor rgb="00991B1B"/>
        <bgColor rgb="00991B1B"/>
      </patternFill>
    </fill>
    <fill>
      <patternFill patternType="solid">
        <fgColor rgb="000369A1"/>
        <bgColor rgb="000369A1"/>
      </patternFill>
    </fill>
    <fill>
      <patternFill patternType="solid">
        <fgColor rgb="00047857"/>
        <bgColor rgb="00047857"/>
      </patternFill>
    </fill>
    <fill>
      <patternFill patternType="solid">
        <fgColor rgb="006D28D9"/>
        <bgColor rgb="006D28D9"/>
      </patternFill>
    </fill>
    <fill>
      <patternFill patternType="solid">
        <fgColor rgb="00B45309"/>
        <bgColor rgb="00B45309"/>
      </patternFill>
    </fill>
    <fill>
      <patternFill patternType="solid">
        <fgColor rgb="000F172A"/>
        <bgColor rgb="000F172A"/>
      </patternFill>
    </fill>
    <fill>
      <patternFill patternType="solid">
        <fgColor rgb="00D1FAE5"/>
        <bgColor rgb="00D1FAE5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0F172A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4" fillId="8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6" fillId="0" borderId="2" applyAlignment="1" pivotButton="0" quotePrefix="0" xfId="0">
      <alignment horizontal="center" vertical="center"/>
    </xf>
    <xf numFmtId="0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center" vertical="center"/>
    </xf>
    <xf numFmtId="2" fontId="7" fillId="0" borderId="2" applyAlignment="1" pivotButton="0" quotePrefix="0" xfId="0">
      <alignment horizontal="right" vertical="center"/>
    </xf>
    <xf numFmtId="3" fontId="7" fillId="0" borderId="2" applyAlignment="1" pivotButton="0" quotePrefix="0" xfId="0">
      <alignment horizontal="right" vertical="center"/>
    </xf>
    <xf numFmtId="164" fontId="7" fillId="0" borderId="2" applyAlignment="1" pivotButton="0" quotePrefix="0" xfId="0">
      <alignment horizontal="right" vertical="center"/>
    </xf>
    <xf numFmtId="165" fontId="7" fillId="0" borderId="2" applyAlignment="1" pivotButton="0" quotePrefix="0" xfId="0">
      <alignment horizontal="right" vertical="center"/>
    </xf>
    <xf numFmtId="165" fontId="7" fillId="0" borderId="2" applyAlignment="1" pivotButton="0" quotePrefix="0" xfId="0">
      <alignment horizontal="center" vertical="center"/>
    </xf>
    <xf numFmtId="166" fontId="7" fillId="0" borderId="2" applyAlignment="1" pivotButton="0" quotePrefix="0" xfId="0">
      <alignment horizontal="right" vertical="center"/>
    </xf>
    <xf numFmtId="167" fontId="7" fillId="0" borderId="2" applyAlignment="1" pivotButton="0" quotePrefix="0" xfId="0">
      <alignment horizontal="right" vertical="center"/>
    </xf>
    <xf numFmtId="164" fontId="8" fillId="9" borderId="2" applyAlignment="1" pivotButton="0" quotePrefix="0" xfId="0">
      <alignment horizontal="right" vertical="center"/>
    </xf>
    <xf numFmtId="3" fontId="7" fillId="0" borderId="2" applyAlignment="1" pivotButton="0" quotePrefix="0" xfId="0">
      <alignment horizontal="center" vertical="center"/>
    </xf>
    <xf numFmtId="168" fontId="7" fillId="0" borderId="2" applyAlignment="1" pivotButton="0" quotePrefix="0" xfId="0">
      <alignment horizontal="right" vertical="center"/>
    </xf>
    <xf numFmtId="168" fontId="8" fillId="9" borderId="2" applyAlignment="1" pivotButton="0" quotePrefix="0" xfId="0">
      <alignment horizontal="right" vertical="center"/>
    </xf>
    <xf numFmtId="165" fontId="8" fillId="9" borderId="2" applyAlignment="1" pivotButton="0" quotePrefix="0" xfId="0">
      <alignment horizontal="right" vertical="center"/>
    </xf>
    <xf numFmtId="169" fontId="7" fillId="0" borderId="2" applyAlignment="1" pivotButton="0" quotePrefix="0" xfId="0">
      <alignment horizontal="right" vertical="center"/>
    </xf>
    <xf numFmtId="0" fontId="3" fillId="8" borderId="1" applyAlignment="1" pivotButton="0" quotePrefix="0" xfId="0">
      <alignment horizontal="center" vertical="center"/>
    </xf>
    <xf numFmtId="0" fontId="7" fillId="0" borderId="2" applyAlignment="1" pivotButton="0" quotePrefix="0" xfId="0">
      <alignment horizontal="left" vertical="center"/>
    </xf>
    <xf numFmtId="166" fontId="7" fillId="0" borderId="2" applyAlignment="1" pivotButton="0" quotePrefix="0" xfId="0">
      <alignment horizontal="center" vertical="center"/>
    </xf>
    <xf numFmtId="166" fontId="8" fillId="9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showGridLines="1" workbookViewId="0">
      <selection activeCell="A1" sqref="A1"/>
    </sheetView>
  </sheetViews>
  <sheetFormatPr baseColWidth="8" defaultRowHeight="15"/>
  <cols>
    <col width="38" customWidth="1" min="1" max="1"/>
    <col width="10" customWidth="1" min="2" max="2"/>
    <col width="26" customWidth="1" min="3" max="3"/>
    <col width="24" customWidth="1" min="4" max="4"/>
    <col width="24" customWidth="1" min="5" max="5"/>
    <col width="24" customWidth="1" min="6" max="6"/>
    <col width="24" customWidth="1" min="7" max="7"/>
    <col width="34" customWidth="1" min="8" max="8"/>
  </cols>
  <sheetData>
    <row r="1">
      <c r="A1" s="1" t="inlineStr">
        <is>
          <t>Orbital Compute Satellite Parameter Comparison: AI6 vs. BSA-CIM</t>
        </is>
      </c>
    </row>
    <row r="2">
      <c r="A2" s="2" t="inlineStr">
        <is>
          <t>Comparative technical &amp; financial model for satellite compute architectures | Sibacus Research, July 2026</t>
        </is>
      </c>
    </row>
    <row r="4" ht="28" customHeight="1">
      <c r="A4" s="3" t="inlineStr">
        <is>
          <t>Parameter Category / Metric</t>
        </is>
      </c>
      <c r="B4" s="4" t="inlineStr">
        <is>
          <t>Unit</t>
        </is>
      </c>
      <c r="C4" s="5" t="inlineStr">
        <is>
          <t>AI6 Baseline (GPU/NPU Rack)</t>
        </is>
      </c>
      <c r="D4" s="6" t="inlineStr">
        <is>
          <t>BSA-CIM 4A (Compact)</t>
        </is>
      </c>
      <c r="E4" s="7" t="inlineStr">
        <is>
          <t>BSA-CIM 4B (Full Power)</t>
        </is>
      </c>
      <c r="F4" s="8" t="inlineStr">
        <is>
          <t>BSA-CIM 4C (Balanced)</t>
        </is>
      </c>
      <c r="G4" s="9" t="inlineStr">
        <is>
          <t>BSA-CIM S-Orbit 3</t>
        </is>
      </c>
      <c r="H4" s="4" t="inlineStr">
        <is>
          <t>BSA-CIM Advantage (4B vs AI6)</t>
        </is>
      </c>
    </row>
    <row r="5" ht="24" customHeight="1">
      <c r="A5" s="10" t="inlineStr">
        <is>
          <t>1. SILICON &amp; COMPUTE ARCHITECTURE</t>
        </is>
      </c>
    </row>
    <row r="6" ht="20" customHeight="1">
      <c r="A6" s="11" t="inlineStr">
        <is>
          <t>Process Node</t>
        </is>
      </c>
      <c r="B6" s="12" t="inlineStr">
        <is>
          <t>nm</t>
        </is>
      </c>
      <c r="C6" s="13" t="inlineStr">
        <is>
          <t>3nm / 4nm FinFET</t>
        </is>
      </c>
      <c r="D6" s="13" t="inlineStr">
        <is>
          <t>22nm FD-SOI (22FDX)</t>
        </is>
      </c>
      <c r="E6" s="13" t="inlineStr">
        <is>
          <t>22nm FD-SOI (22FDX)</t>
        </is>
      </c>
      <c r="F6" s="13" t="inlineStr">
        <is>
          <t>22nm FD-SOI (22FDX)</t>
        </is>
      </c>
      <c r="G6" s="13" t="inlineStr">
        <is>
          <t>22nm FD-SOI (22FDX)</t>
        </is>
      </c>
      <c r="H6" s="14" t="inlineStr">
        <is>
          <t>Mature foundry, no export control</t>
        </is>
      </c>
    </row>
    <row r="7" ht="20" customHeight="1">
      <c r="A7" s="11" t="inlineStr">
        <is>
          <t>Weight Storage Technology</t>
        </is>
      </c>
      <c r="B7" s="12" t="inlineStr">
        <is>
          <t>type</t>
        </is>
      </c>
      <c r="C7" s="13" t="inlineStr">
        <is>
          <t>Volatile HBM3e (SRAM/DRAM)</t>
        </is>
      </c>
      <c r="D7" s="13" t="inlineStr">
        <is>
          <t>Binary RRAM (Non-Volatile)</t>
        </is>
      </c>
      <c r="E7" s="13" t="inlineStr">
        <is>
          <t>Binary RRAM (Non-Volatile)</t>
        </is>
      </c>
      <c r="F7" s="13" t="inlineStr">
        <is>
          <t>Binary RRAM (Non-Volatile)</t>
        </is>
      </c>
      <c r="G7" s="13" t="inlineStr">
        <is>
          <t>Binary RRAM (Non-Volatile)</t>
        </is>
      </c>
      <c r="H7" s="14" t="inlineStr">
        <is>
          <t>Radiation-hardened, zero eclipse power</t>
        </is>
      </c>
    </row>
    <row r="8" ht="20" customHeight="1">
      <c r="A8" s="11" t="inlineStr">
        <is>
          <t>Die Energy Efficiency</t>
        </is>
      </c>
      <c r="B8" s="12" t="inlineStr">
        <is>
          <t>pJ / op</t>
        </is>
      </c>
      <c r="C8" s="15" t="n">
        <v>1.2</v>
      </c>
      <c r="D8" s="15" t="n">
        <v>0.24</v>
      </c>
      <c r="E8" s="15" t="n">
        <v>0.24</v>
      </c>
      <c r="F8" s="15" t="n">
        <v>0.24</v>
      </c>
      <c r="G8" s="15" t="n">
        <v>0.24</v>
      </c>
      <c r="H8" s="15">
        <f>C6/E6</f>
        <v/>
      </c>
    </row>
    <row r="9" ht="20" customHeight="1">
      <c r="A9" s="11" t="inlineStr">
        <is>
          <t>Single Die Sustained INT8 TOPS</t>
        </is>
      </c>
      <c r="B9" s="12" t="inlineStr">
        <is>
          <t>TOPS</t>
        </is>
      </c>
      <c r="C9" s="16" t="n">
        <v>2500</v>
      </c>
      <c r="D9" s="16" t="n">
        <v>104</v>
      </c>
      <c r="E9" s="16" t="n">
        <v>104</v>
      </c>
      <c r="F9" s="16" t="n">
        <v>104</v>
      </c>
      <c r="G9" s="16" t="n">
        <v>104</v>
      </c>
      <c r="H9" s="16">
        <f>E7/C7</f>
        <v/>
      </c>
    </row>
    <row r="10" ht="20" customHeight="1">
      <c r="A10" s="11" t="inlineStr">
        <is>
          <t>Die Packaged Unit Cost</t>
        </is>
      </c>
      <c r="B10" s="12" t="inlineStr">
        <is>
          <t>USD</t>
        </is>
      </c>
      <c r="C10" s="17" t="n">
        <v>2500</v>
      </c>
      <c r="D10" s="17" t="n">
        <v>22</v>
      </c>
      <c r="E10" s="17" t="n">
        <v>22</v>
      </c>
      <c r="F10" s="17" t="n">
        <v>22</v>
      </c>
      <c r="G10" s="17" t="n">
        <v>22</v>
      </c>
      <c r="H10" s="17">
        <f>C8/E8</f>
        <v/>
      </c>
    </row>
    <row r="11" ht="20" customHeight="1">
      <c r="A11" s="11" t="inlineStr">
        <is>
          <t>Compute Payload Power</t>
        </is>
      </c>
      <c r="B11" s="12" t="inlineStr">
        <is>
          <t>kW</t>
        </is>
      </c>
      <c r="C11" s="18" t="n">
        <v>120</v>
      </c>
      <c r="D11" s="18" t="n">
        <v>23.5</v>
      </c>
      <c r="E11" s="18" t="n">
        <v>120</v>
      </c>
      <c r="F11" s="18" t="n">
        <v>45</v>
      </c>
      <c r="G11" s="18" t="n">
        <v>15</v>
      </c>
      <c r="H11" s="19" t="inlineStr">
        <is>
          <t>Same bus power, 5x TOPS</t>
        </is>
      </c>
    </row>
    <row r="12" ht="20" customHeight="1">
      <c r="A12" s="11" t="inlineStr">
        <is>
          <t>Number of Compute Dies / Chips</t>
        </is>
      </c>
      <c r="B12" s="12" t="inlineStr">
        <is>
          <t>dies</t>
        </is>
      </c>
      <c r="C12" s="16" t="n">
        <v>128</v>
      </c>
      <c r="D12" s="16" t="n">
        <v>94</v>
      </c>
      <c r="E12" s="16" t="n">
        <v>4800</v>
      </c>
      <c r="F12" s="16" t="n">
        <v>1800</v>
      </c>
      <c r="G12" s="16" t="n">
        <v>600</v>
      </c>
      <c r="H12" s="16">
        <f>E10/C10</f>
        <v/>
      </c>
    </row>
    <row r="13" ht="24" customHeight="1">
      <c r="A13" s="10" t="inlineStr">
        <is>
          <t>2. PERFORMANCE &amp; MEMORY CAPABILITY</t>
        </is>
      </c>
    </row>
    <row r="14" ht="20" customHeight="1">
      <c r="A14" s="11" t="inlineStr">
        <is>
          <t>Peak INT8 Compute Capability</t>
        </is>
      </c>
      <c r="B14" s="12" t="inlineStr">
        <is>
          <t>TOPS</t>
        </is>
      </c>
      <c r="C14" s="16">
        <f>C10*1000/C6*1e-9</f>
        <v/>
      </c>
      <c r="D14" s="16">
        <f>D10*1000/D6*1e-9</f>
        <v/>
      </c>
      <c r="E14" s="16">
        <f>E10*1000/E6*1e-9</f>
        <v/>
      </c>
      <c r="F14" s="16">
        <f>F10*1000/F6*1e-9</f>
        <v/>
      </c>
      <c r="G14" s="16">
        <f>G10*1000/G6*1e-9</f>
        <v/>
      </c>
      <c r="H14" s="16">
        <f>E12/C12</f>
        <v/>
      </c>
    </row>
    <row r="15" ht="20" customHeight="1">
      <c r="A15" s="11" t="inlineStr">
        <is>
          <t>Inference Serving Utility Rate</t>
        </is>
      </c>
      <c r="B15" s="12" t="inlineStr">
        <is>
          <t>%</t>
        </is>
      </c>
      <c r="C15" s="20" t="n">
        <v>0.12</v>
      </c>
      <c r="D15" s="20" t="n">
        <v>1</v>
      </c>
      <c r="E15" s="20" t="n">
        <v>0.5</v>
      </c>
      <c r="F15" s="20" t="n">
        <v>0.7</v>
      </c>
      <c r="G15" s="20" t="n">
        <v>0.8</v>
      </c>
      <c r="H15" s="20">
        <f>E13/C13</f>
        <v/>
      </c>
    </row>
    <row r="16" ht="20" customHeight="1">
      <c r="A16" s="11" t="inlineStr">
        <is>
          <t>Delivered INT8 Compute (Sustained)</t>
        </is>
      </c>
      <c r="B16" s="12" t="inlineStr">
        <is>
          <t>TOPS</t>
        </is>
      </c>
      <c r="C16" s="16">
        <f>C12*C13</f>
        <v/>
      </c>
      <c r="D16" s="16">
        <f>D12*D13</f>
        <v/>
      </c>
      <c r="E16" s="16">
        <f>E12*E13</f>
        <v/>
      </c>
      <c r="F16" s="16">
        <f>F12*F13</f>
        <v/>
      </c>
      <c r="G16" s="16">
        <f>G12*G13</f>
        <v/>
      </c>
      <c r="H16" s="16">
        <f>E14/C14</f>
        <v/>
      </c>
    </row>
    <row r="17" ht="20" customHeight="1">
      <c r="A17" s="11" t="inlineStr">
        <is>
          <t>Resident Model Memory Capacity</t>
        </is>
      </c>
      <c r="B17" s="12" t="inlineStr">
        <is>
          <t>GB</t>
        </is>
      </c>
      <c r="C17" s="21" t="n">
        <v>160</v>
      </c>
      <c r="D17" s="21" t="n">
        <v>37.6</v>
      </c>
      <c r="E17" s="21" t="n">
        <v>1920</v>
      </c>
      <c r="F17" s="21" t="n">
        <v>720</v>
      </c>
      <c r="G17" s="21" t="n">
        <v>240</v>
      </c>
      <c r="H17" s="21">
        <f>E15/C15</f>
        <v/>
      </c>
    </row>
    <row r="18" ht="20" customHeight="1">
      <c r="A18" s="11" t="inlineStr">
        <is>
          <t>Concurrent 70B Model Instances</t>
        </is>
      </c>
      <c r="B18" s="12" t="inlineStr">
        <is>
          <t>copies</t>
        </is>
      </c>
      <c r="C18" s="18" t="n">
        <v>1</v>
      </c>
      <c r="D18" s="18" t="n">
        <v>0.5</v>
      </c>
      <c r="E18" s="18" t="n">
        <v>27</v>
      </c>
      <c r="F18" s="18" t="n">
        <v>10</v>
      </c>
      <c r="G18" s="18" t="n">
        <v>3.4</v>
      </c>
      <c r="H18" s="18">
        <f>E16/C16</f>
        <v/>
      </c>
    </row>
    <row r="19" ht="24" customHeight="1">
      <c r="A19" s="10" t="inlineStr">
        <is>
          <t>3. SATELLITE BUS &amp; PHYSICAL PARAMETERS</t>
        </is>
      </c>
    </row>
    <row r="20" ht="20" customHeight="1">
      <c r="A20" s="11" t="inlineStr">
        <is>
          <t>Satellite Wet Mass</t>
        </is>
      </c>
      <c r="B20" s="12" t="inlineStr">
        <is>
          <t>kg</t>
        </is>
      </c>
      <c r="C20" s="16" t="n">
        <v>2000</v>
      </c>
      <c r="D20" s="16" t="n">
        <v>500</v>
      </c>
      <c r="E20" s="16" t="n">
        <v>2000</v>
      </c>
      <c r="F20" s="16" t="n">
        <v>900</v>
      </c>
      <c r="G20" s="16" t="n">
        <v>750</v>
      </c>
      <c r="H20" s="16">
        <f>C18/E18</f>
        <v/>
      </c>
    </row>
    <row r="21" ht="20" customHeight="1">
      <c r="A21" s="11" t="inlineStr">
        <is>
          <t>Wingspan (Solar + Radiators)</t>
        </is>
      </c>
      <c r="B21" s="12" t="inlineStr">
        <is>
          <t>m</t>
        </is>
      </c>
      <c r="C21" s="18" t="n">
        <v>70</v>
      </c>
      <c r="D21" s="18" t="n">
        <v>20</v>
      </c>
      <c r="E21" s="18" t="n">
        <v>70</v>
      </c>
      <c r="F21" s="18" t="n">
        <v>30</v>
      </c>
      <c r="G21" s="18" t="n">
        <v>25</v>
      </c>
      <c r="H21" s="18">
        <f>C19/E19</f>
        <v/>
      </c>
    </row>
    <row r="22" ht="20" customHeight="1">
      <c r="A22" s="11" t="inlineStr">
        <is>
          <t>Thermal Radiator Area Required</t>
        </is>
      </c>
      <c r="B22" s="12" t="inlineStr">
        <is>
          <t>m²</t>
        </is>
      </c>
      <c r="C22" s="18" t="n">
        <v>180</v>
      </c>
      <c r="D22" s="18" t="n">
        <v>30</v>
      </c>
      <c r="E22" s="18" t="n">
        <v>110</v>
      </c>
      <c r="F22" s="18" t="n">
        <v>55</v>
      </c>
      <c r="G22" s="18" t="n">
        <v>22</v>
      </c>
      <c r="H22" s="18">
        <f>C20/E20</f>
        <v/>
      </c>
    </row>
    <row r="23" ht="20" customHeight="1">
      <c r="A23" s="11" t="inlineStr">
        <is>
          <t>Solar Array Area Required</t>
        </is>
      </c>
      <c r="B23" s="12" t="inlineStr">
        <is>
          <t>m²</t>
        </is>
      </c>
      <c r="C23" s="18" t="n">
        <v>300</v>
      </c>
      <c r="D23" s="18" t="n">
        <v>60</v>
      </c>
      <c r="E23" s="18" t="n">
        <v>300</v>
      </c>
      <c r="F23" s="18" t="n">
        <v>112.5</v>
      </c>
      <c r="G23" s="18" t="n">
        <v>37.5</v>
      </c>
      <c r="H23" s="18">
        <f>C21/E21</f>
        <v/>
      </c>
    </row>
    <row r="24" ht="20" customHeight="1">
      <c r="A24" s="11" t="inlineStr">
        <is>
          <t>Eclipse Weight Data Persistence</t>
        </is>
      </c>
      <c r="B24" s="12" t="inlineStr">
        <is>
          <t>status</t>
        </is>
      </c>
      <c r="C24" s="13" t="inlineStr">
        <is>
          <t>Loss without batteries</t>
        </is>
      </c>
      <c r="D24" s="13" t="inlineStr">
        <is>
          <t>100% Retained (RRAM)</t>
        </is>
      </c>
      <c r="E24" s="13" t="inlineStr">
        <is>
          <t>100% Retained (RRAM)</t>
        </is>
      </c>
      <c r="F24" s="13" t="inlineStr">
        <is>
          <t>100% Retained (RRAM)</t>
        </is>
      </c>
      <c r="G24" s="13" t="inlineStr">
        <is>
          <t>100% Retained (RRAM)</t>
        </is>
      </c>
      <c r="H24" s="14" t="inlineStr">
        <is>
          <t>No battery weight penalty</t>
        </is>
      </c>
    </row>
    <row r="25" ht="24" customHeight="1">
      <c r="A25" s="10" t="inlineStr">
        <is>
          <t>4. COST STRUCTURE PER SATELLITE</t>
        </is>
      </c>
    </row>
    <row r="26" ht="20" customHeight="1">
      <c r="A26" s="11" t="inlineStr">
        <is>
          <t>Compute Silicon Payload Cost</t>
        </is>
      </c>
      <c r="B26" s="12" t="inlineStr">
        <is>
          <t>USD</t>
        </is>
      </c>
      <c r="C26" s="17">
        <f>C10*C8</f>
        <v/>
      </c>
      <c r="D26" s="17">
        <f>D10*D8</f>
        <v/>
      </c>
      <c r="E26" s="17">
        <f>E10*E8</f>
        <v/>
      </c>
      <c r="F26" s="17">
        <f>F10*F8</f>
        <v/>
      </c>
      <c r="G26" s="17">
        <f>G10*G8</f>
        <v/>
      </c>
      <c r="H26" s="17">
        <f>C24/E24</f>
        <v/>
      </c>
    </row>
    <row r="27" ht="20" customHeight="1">
      <c r="A27" s="11" t="inlineStr">
        <is>
          <t>Satellite Bus Manufacturing Cost</t>
        </is>
      </c>
      <c r="B27" s="12" t="inlineStr">
        <is>
          <t>USD</t>
        </is>
      </c>
      <c r="C27" s="17" t="n">
        <v>3000000</v>
      </c>
      <c r="D27" s="22" t="n">
        <v>1000000</v>
      </c>
      <c r="E27" s="22" t="n">
        <v>3000000</v>
      </c>
      <c r="F27" s="22" t="n">
        <v>1600000</v>
      </c>
      <c r="G27" s="22" t="n">
        <v>1200000</v>
      </c>
      <c r="H27" s="17">
        <f>C25/E25</f>
        <v/>
      </c>
    </row>
    <row r="28" ht="20" customHeight="1">
      <c r="A28" s="11" t="inlineStr">
        <is>
          <t>Launch Cost (@ $200/kg)</t>
        </is>
      </c>
      <c r="B28" s="12" t="inlineStr">
        <is>
          <t>USD</t>
        </is>
      </c>
      <c r="C28" s="17">
        <f>C18*200</f>
        <v/>
      </c>
      <c r="D28" s="17">
        <f>D18*200</f>
        <v/>
      </c>
      <c r="E28" s="17">
        <f>E18*200</f>
        <v/>
      </c>
      <c r="F28" s="17">
        <f>F18*200</f>
        <v/>
      </c>
      <c r="G28" s="17">
        <f>G18*200</f>
        <v/>
      </c>
      <c r="H28" s="17">
        <f>C26/E26</f>
        <v/>
      </c>
    </row>
    <row r="29" ht="20" customHeight="1">
      <c r="A29" s="11" t="inlineStr">
        <is>
          <t>Total Unit Satellite CapEx</t>
        </is>
      </c>
      <c r="B29" s="12" t="inlineStr">
        <is>
          <t>USD</t>
        </is>
      </c>
      <c r="C29" s="17">
        <f>SUM(C24:C26)</f>
        <v/>
      </c>
      <c r="D29" s="17">
        <f>SUM(D24:D26)</f>
        <v/>
      </c>
      <c r="E29" s="17">
        <f>SUM(E24:E26)</f>
        <v/>
      </c>
      <c r="F29" s="17">
        <f>SUM(F24:F26)</f>
        <v/>
      </c>
      <c r="G29" s="17">
        <f>SUM(G24:G26)</f>
        <v/>
      </c>
      <c r="H29" s="17">
        <f>C27/E27</f>
        <v/>
      </c>
    </row>
    <row r="30" ht="20" customHeight="1">
      <c r="A30" s="11" t="inlineStr">
        <is>
          <t>Effective Compute Lifetime</t>
        </is>
      </c>
      <c r="B30" s="12" t="inlineStr">
        <is>
          <t>years</t>
        </is>
      </c>
      <c r="C30" s="18" t="n">
        <v>3</v>
      </c>
      <c r="D30" s="18" t="n">
        <v>7</v>
      </c>
      <c r="E30" s="18" t="n">
        <v>7</v>
      </c>
      <c r="F30" s="18" t="n">
        <v>7</v>
      </c>
      <c r="G30" s="18" t="n">
        <v>7</v>
      </c>
      <c r="H30" s="18">
        <f>E28/C28</f>
        <v/>
      </c>
    </row>
    <row r="31" ht="24" customHeight="1">
      <c r="A31" s="10" t="inlineStr">
        <is>
          <t>5. FLEET SIZING &amp; 10-YEAR PROGRAM TCO</t>
        </is>
      </c>
    </row>
    <row r="32" ht="20" customHeight="1">
      <c r="A32" s="11" t="inlineStr">
        <is>
          <t>Target Constellation Compute</t>
        </is>
      </c>
      <c r="B32" s="12" t="inlineStr">
        <is>
          <t>EOPS</t>
        </is>
      </c>
      <c r="C32" s="16" t="n">
        <v>324</v>
      </c>
      <c r="D32" s="16" t="n">
        <v>324</v>
      </c>
      <c r="E32" s="16" t="n">
        <v>324</v>
      </c>
      <c r="F32" s="16" t="n">
        <v>324</v>
      </c>
      <c r="G32" s="16" t="n">
        <v>324</v>
      </c>
      <c r="H32" s="23" t="inlineStr">
        <is>
          <t>Baseline Target</t>
        </is>
      </c>
    </row>
    <row r="33" ht="20" customHeight="1">
      <c r="A33" s="11" t="inlineStr">
        <is>
          <t>Satellites Needed for Target</t>
        </is>
      </c>
      <c r="B33" s="12" t="inlineStr">
        <is>
          <t>sats</t>
        </is>
      </c>
      <c r="C33" s="16">
        <f>ROUNDUP(C30*1e6/C14, 0)</f>
        <v/>
      </c>
      <c r="D33" s="16">
        <f>ROUNDUP(D30*1e6/D14, 0)</f>
        <v/>
      </c>
      <c r="E33" s="16">
        <f>ROUNDUP(E30*1e6/E14, 0)</f>
        <v/>
      </c>
      <c r="F33" s="16">
        <f>ROUNDUP(F30*1e6/F14, 0)</f>
        <v/>
      </c>
      <c r="G33" s="16">
        <f>ROUNDUP(G30*1e6/G14, 0)</f>
        <v/>
      </c>
      <c r="H33" s="16">
        <f>C31/E31</f>
        <v/>
      </c>
    </row>
    <row r="34" ht="20" customHeight="1">
      <c r="A34" s="11" t="inlineStr">
        <is>
          <t>Starship Launches Needed (@ 150t)</t>
        </is>
      </c>
      <c r="B34" s="12" t="inlineStr">
        <is>
          <t>launches</t>
        </is>
      </c>
      <c r="C34" s="16">
        <f>ROUNDUP(C31*C18/150000, 0)</f>
        <v/>
      </c>
      <c r="D34" s="16">
        <f>ROUNDUP(D31*D18/150000, 0)</f>
        <v/>
      </c>
      <c r="E34" s="16">
        <f>ROUNDUP(E31*E18/150000, 0)</f>
        <v/>
      </c>
      <c r="F34" s="16">
        <f>ROUNDUP(F31*F18/150000, 0)</f>
        <v/>
      </c>
      <c r="G34" s="16">
        <f>ROUNDUP(G31*G18/150000, 0)</f>
        <v/>
      </c>
      <c r="H34" s="16">
        <f>C32/E32</f>
        <v/>
      </c>
    </row>
    <row r="35" ht="20" customHeight="1">
      <c r="A35" s="11" t="inlineStr">
        <is>
          <t>Initial Fleet CapEx</t>
        </is>
      </c>
      <c r="B35" s="12" t="inlineStr">
        <is>
          <t>USD M</t>
        </is>
      </c>
      <c r="C35" s="24">
        <f>C31*C27/1e6</f>
        <v/>
      </c>
      <c r="D35" s="25">
        <f>D31*D27/1e6</f>
        <v/>
      </c>
      <c r="E35" s="25">
        <f>E31*E27/1e6</f>
        <v/>
      </c>
      <c r="F35" s="25">
        <f>F31*F27/1e6</f>
        <v/>
      </c>
      <c r="G35" s="25">
        <f>G31*G27/1e6</f>
        <v/>
      </c>
      <c r="H35" s="24">
        <f>C33/E33</f>
        <v/>
      </c>
    </row>
    <row r="36" ht="20" customHeight="1">
      <c r="A36" s="11" t="inlineStr">
        <is>
          <t>10-Year Replenishments Required</t>
        </is>
      </c>
      <c r="B36" s="12" t="inlineStr">
        <is>
          <t>cycles</t>
        </is>
      </c>
      <c r="C36" s="18">
        <f>10/C28</f>
        <v/>
      </c>
      <c r="D36" s="26">
        <f>10/D28</f>
        <v/>
      </c>
      <c r="E36" s="26">
        <f>10/E28</f>
        <v/>
      </c>
      <c r="F36" s="26">
        <f>10/F28</f>
        <v/>
      </c>
      <c r="G36" s="26">
        <f>10/G28</f>
        <v/>
      </c>
      <c r="H36" s="18">
        <f>C34/E34</f>
        <v/>
      </c>
    </row>
    <row r="37" ht="20" customHeight="1">
      <c r="A37" s="11" t="inlineStr">
        <is>
          <t>Total 10-Year Program CapEx</t>
        </is>
      </c>
      <c r="B37" s="12" t="inlineStr">
        <is>
          <t>USD M</t>
        </is>
      </c>
      <c r="C37" s="24">
        <f>C33*C34</f>
        <v/>
      </c>
      <c r="D37" s="24">
        <f>D33*D34</f>
        <v/>
      </c>
      <c r="E37" s="24">
        <f>E33*E34</f>
        <v/>
      </c>
      <c r="F37" s="24">
        <f>F33*F34</f>
        <v/>
      </c>
      <c r="G37" s="24">
        <f>G33*G34</f>
        <v/>
      </c>
      <c r="H37" s="24">
        <f>C35/E35</f>
        <v/>
      </c>
    </row>
    <row r="38" ht="20" customHeight="1">
      <c r="A38" s="11" t="inlineStr">
        <is>
          <t>Cost Per 1M Inferences</t>
        </is>
      </c>
      <c r="B38" s="12" t="inlineStr">
        <is>
          <t>USD</t>
        </is>
      </c>
      <c r="C38" s="27" t="n">
        <v>0.097</v>
      </c>
      <c r="D38" s="27" t="n">
        <v>0.028</v>
      </c>
      <c r="E38" s="27" t="n">
        <v>0.012</v>
      </c>
      <c r="F38" s="27" t="n">
        <v>0.019</v>
      </c>
      <c r="G38" s="27" t="n">
        <v>0.025</v>
      </c>
      <c r="H38" s="27">
        <f>C36/E36</f>
        <v/>
      </c>
    </row>
  </sheetData>
  <mergeCells count="5">
    <mergeCell ref="A25:H25"/>
    <mergeCell ref="A13:H13"/>
    <mergeCell ref="A19:H19"/>
    <mergeCell ref="A5:H5"/>
    <mergeCell ref="A31:H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showGridLines="1"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  <col width="25" customWidth="1" min="7" max="7"/>
    <col width="25" customWidth="1" min="8" max="8"/>
    <col width="25" customWidth="1" min="9" max="9"/>
  </cols>
  <sheetData>
    <row r="1">
      <c r="A1" s="1" t="inlineStr">
        <is>
          <t>Fleet Capital Requirements &amp; 10-Year TCO Comparison</t>
        </is>
      </c>
    </row>
    <row r="2">
      <c r="A2" s="2" t="inlineStr">
        <is>
          <t>Detailed breakdown of constellation fleet scaling to deliver 324 EOPS (equivalent to 1 GW orbital GPU deployment)</t>
        </is>
      </c>
    </row>
    <row r="4" ht="26" customHeight="1">
      <c r="A4" s="28" t="inlineStr">
        <is>
          <t>Architecture Scenario</t>
        </is>
      </c>
      <c r="B4" s="28" t="inlineStr">
        <is>
          <t>Compute Tech</t>
        </is>
      </c>
      <c r="C4" s="28" t="inlineStr">
        <is>
          <t>Delivered TOPS / Sat</t>
        </is>
      </c>
      <c r="D4" s="28" t="inlineStr">
        <is>
          <t>Fleet Size (Sats)</t>
        </is>
      </c>
      <c r="E4" s="28" t="inlineStr">
        <is>
          <t>Starship Launches</t>
        </is>
      </c>
      <c r="F4" s="28" t="inlineStr">
        <is>
          <t>Sat Unit CapEx ($M)</t>
        </is>
      </c>
      <c r="G4" s="28" t="inlineStr">
        <is>
          <t>Initial Fleet CapEx ($B)</t>
        </is>
      </c>
      <c r="H4" s="28" t="inlineStr">
        <is>
          <t>10-Yr TCO ($B)</t>
        </is>
      </c>
      <c r="I4" s="28" t="inlineStr">
        <is>
          <t>CapEx Savings vs AI6</t>
        </is>
      </c>
    </row>
    <row r="5" ht="22" customHeight="1">
      <c r="A5" s="29" t="inlineStr">
        <is>
          <t>AI6 Baseline (120kW GPU)</t>
        </is>
      </c>
      <c r="B5" s="29" t="inlineStr">
        <is>
          <t>3nm NPU + HBM</t>
        </is>
      </c>
      <c r="C5" s="16">
        <f>'Satellite Parameter Matrix'!C14</f>
        <v/>
      </c>
      <c r="D5" s="16">
        <f>'Satellite Parameter Matrix'!C31</f>
        <v/>
      </c>
      <c r="E5" s="16">
        <f>'Satellite Parameter Matrix'!C32</f>
        <v/>
      </c>
      <c r="F5" s="24">
        <f>'Satellite Parameter Matrix'!C27/1e6</f>
        <v/>
      </c>
      <c r="G5" s="24">
        <f>'Satellite Parameter Matrix'!C33/1000</f>
        <v/>
      </c>
      <c r="H5" s="24">
        <f>'Satellite Parameter Matrix'!C35/1000</f>
        <v/>
      </c>
      <c r="I5" s="30" t="inlineStr">
        <is>
          <t>0% (Baseline)</t>
        </is>
      </c>
    </row>
    <row r="6" ht="22" customHeight="1">
      <c r="A6" s="29" t="inlineStr">
        <is>
          <t>BSA-CIM 4A (Compact)</t>
        </is>
      </c>
      <c r="B6" s="29" t="inlineStr">
        <is>
          <t>22nm RRAM CIM</t>
        </is>
      </c>
      <c r="C6" s="16">
        <f>'Satellite Parameter Matrix'!D14</f>
        <v/>
      </c>
      <c r="D6" s="16">
        <f>'Satellite Parameter Matrix'!D31</f>
        <v/>
      </c>
      <c r="E6" s="16">
        <f>'Satellite Parameter Matrix'!D32</f>
        <v/>
      </c>
      <c r="F6" s="24">
        <f>'Satellite Parameter Matrix'!D27/1e6</f>
        <v/>
      </c>
      <c r="G6" s="24">
        <f>'Satellite Parameter Matrix'!D33/1000</f>
        <v/>
      </c>
      <c r="H6" s="24">
        <f>'Satellite Parameter Matrix'!D35/1000</f>
        <v/>
      </c>
      <c r="I6" s="31">
        <f>(H5-H6)/H5</f>
        <v/>
      </c>
    </row>
    <row r="7" ht="22" customHeight="1">
      <c r="A7" s="29" t="inlineStr">
        <is>
          <t>BSA-CIM 4B (Full Power)</t>
        </is>
      </c>
      <c r="B7" s="29" t="inlineStr">
        <is>
          <t>22nm RRAM CIM</t>
        </is>
      </c>
      <c r="C7" s="16">
        <f>'Satellite Parameter Matrix'!E14</f>
        <v/>
      </c>
      <c r="D7" s="16">
        <f>'Satellite Parameter Matrix'!E31</f>
        <v/>
      </c>
      <c r="E7" s="16">
        <f>'Satellite Parameter Matrix'!E32</f>
        <v/>
      </c>
      <c r="F7" s="24">
        <f>'Satellite Parameter Matrix'!E27/1e6</f>
        <v/>
      </c>
      <c r="G7" s="24">
        <f>'Satellite Parameter Matrix'!E33/1000</f>
        <v/>
      </c>
      <c r="H7" s="24">
        <f>'Satellite Parameter Matrix'!E35/1000</f>
        <v/>
      </c>
      <c r="I7" s="31">
        <f>(H5-H7)/H5</f>
        <v/>
      </c>
    </row>
    <row r="8" ht="22" customHeight="1">
      <c r="A8" s="29" t="inlineStr">
        <is>
          <t>BSA-CIM 4C (Balanced)</t>
        </is>
      </c>
      <c r="B8" s="29" t="inlineStr">
        <is>
          <t>22nm RRAM CIM</t>
        </is>
      </c>
      <c r="C8" s="16">
        <f>'Satellite Parameter Matrix'!F14</f>
        <v/>
      </c>
      <c r="D8" s="16">
        <f>'Satellite Parameter Matrix'!F31</f>
        <v/>
      </c>
      <c r="E8" s="16">
        <f>'Satellite Parameter Matrix'!F32</f>
        <v/>
      </c>
      <c r="F8" s="24">
        <f>'Satellite Parameter Matrix'!F27/1e6</f>
        <v/>
      </c>
      <c r="G8" s="24">
        <f>'Satellite Parameter Matrix'!F33/1000</f>
        <v/>
      </c>
      <c r="H8" s="24">
        <f>'Satellite Parameter Matrix'!F35/1000</f>
        <v/>
      </c>
      <c r="I8" s="31">
        <f>(H5-H8)/H5</f>
        <v/>
      </c>
    </row>
    <row r="9" ht="22" customHeight="1">
      <c r="A9" s="29" t="inlineStr">
        <is>
          <t>BSA-CIM S-Orbit 3</t>
        </is>
      </c>
      <c r="B9" s="29" t="inlineStr">
        <is>
          <t>22nm RRAM CIM</t>
        </is>
      </c>
      <c r="C9" s="16">
        <f>'Satellite Parameter Matrix'!G14</f>
        <v/>
      </c>
      <c r="D9" s="16">
        <f>'Satellite Parameter Matrix'!G31</f>
        <v/>
      </c>
      <c r="E9" s="16">
        <f>'Satellite Parameter Matrix'!G32</f>
        <v/>
      </c>
      <c r="F9" s="24">
        <f>'Satellite Parameter Matrix'!G27/1e6</f>
        <v/>
      </c>
      <c r="G9" s="24">
        <f>'Satellite Parameter Matrix'!G33/1000</f>
        <v/>
      </c>
      <c r="H9" s="24">
        <f>'Satellite Parameter Matrix'!G35/1000</f>
        <v/>
      </c>
      <c r="I9" s="31">
        <f>(H5-H9)/H5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2026-07-28T07:13:33Z</dcterms:created>
  <dcterms:modified xsi:type="dcterms:W3CDTF">2026-07-28T07:13:34Z</dcterms:modified>
</cp:coreProperties>
</file>